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rojetos\Projects\2018\Plant pneumatics protocol\manuscript\"/>
    </mc:Choice>
  </mc:AlternateContent>
  <bookViews>
    <workbookView xWindow="1980" yWindow="135" windowWidth="16275" windowHeight="9525"/>
  </bookViews>
  <sheets>
    <sheet name="Data" sheetId="1" r:id="rId1"/>
    <sheet name="Metadata" sheetId="2" r:id="rId2"/>
  </sheets>
  <calcPr calcId="152511"/>
</workbook>
</file>

<file path=xl/calcChain.xml><?xml version="1.0" encoding="utf-8"?>
<calcChain xmlns="http://schemas.openxmlformats.org/spreadsheetml/2006/main">
  <c r="J3" i="1" l="1"/>
  <c r="K3" i="1"/>
  <c r="L3" i="1"/>
  <c r="M3" i="1" s="1"/>
  <c r="N3" i="1" s="1"/>
  <c r="J4" i="1"/>
  <c r="L4" i="1"/>
  <c r="M4" i="1" s="1"/>
  <c r="K4" i="1"/>
  <c r="J5" i="1"/>
  <c r="K5" i="1"/>
  <c r="L5" i="1" s="1"/>
  <c r="M5" i="1" s="1"/>
  <c r="N5" i="1" s="1"/>
  <c r="J6" i="1"/>
  <c r="L6" i="1" s="1"/>
  <c r="M6" i="1" s="1"/>
  <c r="N6" i="1" s="1"/>
  <c r="K6" i="1"/>
  <c r="J7" i="1"/>
  <c r="L7" i="1" s="1"/>
  <c r="M7" i="1" s="1"/>
  <c r="N7" i="1" s="1"/>
  <c r="K7" i="1"/>
  <c r="J8" i="1"/>
  <c r="K8" i="1"/>
  <c r="L8" i="1" s="1"/>
  <c r="M8" i="1" s="1"/>
  <c r="N8" i="1" s="1"/>
  <c r="K2" i="1"/>
  <c r="J2" i="1"/>
  <c r="L2" i="1"/>
  <c r="M2" i="1" s="1"/>
  <c r="N2" i="1" s="1"/>
  <c r="N4" i="1" l="1"/>
</calcChain>
</file>

<file path=xl/sharedStrings.xml><?xml version="1.0" encoding="utf-8"?>
<sst xmlns="http://schemas.openxmlformats.org/spreadsheetml/2006/main" count="52" uniqueCount="30">
  <si>
    <t>Species</t>
  </si>
  <si>
    <t>Individual</t>
  </si>
  <si>
    <t>Sensor offset (V)</t>
  </si>
  <si>
    <t>Pi (V)</t>
  </si>
  <si>
    <t>Pf (V)</t>
  </si>
  <si>
    <t>Pi (kPa)</t>
  </si>
  <si>
    <t>Pf(kPa)</t>
  </si>
  <si>
    <t>AD (mol)</t>
  </si>
  <si>
    <t>AD (uL)</t>
  </si>
  <si>
    <t>Paulo/Luciano</t>
  </si>
  <si>
    <t>Reservoir Volume (mL)</t>
  </si>
  <si>
    <t>Drimys brasiliensis</t>
  </si>
  <si>
    <t>Psix (MPa)</t>
  </si>
  <si>
    <t>PAD (%)</t>
  </si>
  <si>
    <t>Metadata</t>
  </si>
  <si>
    <t>Sample xylem water potential</t>
  </si>
  <si>
    <t>Vacuum reservoir pressure before air discharge - in Volts</t>
  </si>
  <si>
    <t>Sensor reading at atmospheric pressure - in Volts</t>
  </si>
  <si>
    <t>Vacuum reservoir pressure after 2.5min of air discharge - in Volts</t>
  </si>
  <si>
    <t>Air discharged from sample after 2.5 minutes. Calculated as the difference between air in the vacuum reservoir before and after measurement. Some multipliers are to account for unit conversion (eg. kPa to Pa)</t>
  </si>
  <si>
    <t>Vacuum reservoir pressure before air discharge - in kPa. Sensor conversion factor used for conversion after removing sensor offset</t>
  </si>
  <si>
    <t>Vacuum reservoir pressure after 2.5min of air discharge - in kPa. Sensor conversion factor used for conversion after removing sensor offset</t>
  </si>
  <si>
    <t>Air discharged from sample after 2.5 minutes in equivalent uL at atmospheric pressure</t>
  </si>
  <si>
    <t>Percentage of maximum air discharged</t>
  </si>
  <si>
    <t>Sensor is a PX141-015V5V (Omega Engineering, USA)</t>
  </si>
  <si>
    <t>Vacuum reservoir is two rigid tubings (EW-30600-62, Cole Parmer, USA)</t>
  </si>
  <si>
    <t>Date</t>
  </si>
  <si>
    <t>Collector</t>
  </si>
  <si>
    <t>Vacuum reservoir volume</t>
  </si>
  <si>
    <t xml:space="preserve">Voltmeter has a 0.001V resolution, allowing a 1Pa (0.83uL) precision approximately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</si>
</sst>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0.0000"/>
    <numFmt numFmtId="173" formatCode="0.000"/>
  </numFmts>
  <fonts count="3" x14ac:knownFonts="1">
    <font>
      <sz val="10"/>
      <name val="Arial"/>
    </font>
    <font>
      <b/>
      <sz val="10"/>
      <name val="Arial"/>
      <family val="2"/>
    </font>
    <font>
      <sz val="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172" fontId="0" fillId="0" borderId="0" xfId="0" applyNumberFormat="1"/>
    <xf numFmtId="173" fontId="0" fillId="0" borderId="0" xfId="0" applyNumberFormat="1"/>
    <xf numFmtId="2" fontId="0" fillId="0" borderId="0" xfId="0" applyNumberFormat="1"/>
    <xf numFmtId="11"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workbookViewId="0"/>
  </sheetViews>
  <sheetFormatPr defaultRowHeight="12.75" x14ac:dyDescent="0.2"/>
  <cols>
    <col min="1" max="1" width="20.28515625" customWidth="1"/>
    <col min="2" max="2" width="14.7109375" customWidth="1"/>
    <col min="3" max="3" width="20" bestFit="1" customWidth="1"/>
    <col min="5" max="5" width="15" bestFit="1" customWidth="1"/>
    <col min="6" max="6" width="20" bestFit="1" customWidth="1"/>
    <col min="7" max="7" width="15" customWidth="1"/>
    <col min="8" max="8" width="16.140625" bestFit="1" customWidth="1"/>
    <col min="10" max="10" width="9.28515625" bestFit="1" customWidth="1"/>
    <col min="11" max="11" width="10.5703125" bestFit="1" customWidth="1"/>
    <col min="12" max="12" width="14.5703125" bestFit="1" customWidth="1"/>
    <col min="13" max="13" width="9.5703125" bestFit="1" customWidth="1"/>
    <col min="14" max="14" width="9.28515625" bestFit="1" customWidth="1"/>
  </cols>
  <sheetData>
    <row r="1" spans="1:14" x14ac:dyDescent="0.2">
      <c r="A1" s="1" t="s">
        <v>26</v>
      </c>
      <c r="B1" s="1" t="s">
        <v>27</v>
      </c>
      <c r="C1" s="1" t="s">
        <v>0</v>
      </c>
      <c r="D1" s="1" t="s">
        <v>1</v>
      </c>
      <c r="E1" s="1" t="s">
        <v>2</v>
      </c>
      <c r="F1" s="1" t="s">
        <v>10</v>
      </c>
      <c r="G1" s="1" t="s">
        <v>12</v>
      </c>
      <c r="H1" s="1" t="s">
        <v>3</v>
      </c>
      <c r="I1" s="1" t="s">
        <v>4</v>
      </c>
      <c r="J1" s="1" t="s">
        <v>5</v>
      </c>
      <c r="K1" s="1" t="s">
        <v>6</v>
      </c>
      <c r="L1" s="1" t="s">
        <v>7</v>
      </c>
      <c r="M1" s="1" t="s">
        <v>8</v>
      </c>
      <c r="N1" s="1" t="s">
        <v>13</v>
      </c>
    </row>
    <row r="2" spans="1:14" x14ac:dyDescent="0.2">
      <c r="A2" s="6">
        <v>41922</v>
      </c>
      <c r="B2" t="s">
        <v>9</v>
      </c>
      <c r="C2" t="s">
        <v>11</v>
      </c>
      <c r="D2">
        <v>1</v>
      </c>
      <c r="E2">
        <v>1.2190000000000001</v>
      </c>
      <c r="F2">
        <v>3.915</v>
      </c>
      <c r="G2">
        <v>-0.15</v>
      </c>
      <c r="H2" s="3">
        <v>4.117</v>
      </c>
      <c r="I2" s="3">
        <v>4.0970000000000004</v>
      </c>
      <c r="J2" s="2">
        <f>98-(H2-$E2)*(1/0.333)*6.895</f>
        <v>37.994864864864873</v>
      </c>
      <c r="K2" s="2">
        <f>98-(I2-$E2)*(1/0.333)*6.895</f>
        <v>38.408978978978986</v>
      </c>
      <c r="L2" s="5">
        <f>(((K2*1000)*(F2*10^-6))/(8.3144621*293.15))-(((J2*1000)*(F2*10^-6))/(8.3144621*293.15))</f>
        <v>6.6516247796656131E-7</v>
      </c>
      <c r="M2" s="4">
        <f>(L2*8.3144621*293.15/98000)*1000*1000*1000</f>
        <v>16.54343629343634</v>
      </c>
      <c r="N2" s="4">
        <f>100*((M2-$L$2)/($M$8-$L$2))</f>
        <v>1.0050250856251874</v>
      </c>
    </row>
    <row r="3" spans="1:14" x14ac:dyDescent="0.2">
      <c r="A3" s="6">
        <v>41922</v>
      </c>
      <c r="B3" t="s">
        <v>9</v>
      </c>
      <c r="C3" t="s">
        <v>11</v>
      </c>
      <c r="D3">
        <v>1</v>
      </c>
      <c r="E3">
        <v>1.2190000000000001</v>
      </c>
      <c r="F3">
        <v>3.915</v>
      </c>
      <c r="G3">
        <v>-0.5</v>
      </c>
      <c r="H3" s="3">
        <v>4.1120000000000001</v>
      </c>
      <c r="I3" s="3">
        <v>4.09</v>
      </c>
      <c r="J3" s="2">
        <f>98-(H3-$E3)*(1/0.333)*6.895</f>
        <v>38.098393393393401</v>
      </c>
      <c r="K3" s="2">
        <f>98-(I3-$E3)*(1/0.333)*6.895</f>
        <v>38.553918918918939</v>
      </c>
      <c r="L3" s="5">
        <f>(((K3*1000)*(F3*10^-6))/(8.3144621*293.15))-(((J3*1000)*(F3*10^-6))/(8.3144621*293.15))</f>
        <v>7.3167872576323167E-7</v>
      </c>
      <c r="M3" s="4">
        <f t="shared" ref="M3:M8" si="0">(L3*8.3144621*293.15/98000)*1000*1000*1000</f>
        <v>18.197779922780331</v>
      </c>
      <c r="N3" s="4">
        <f t="shared" ref="N3:N8" si="1">100*((M3-$L$2)/($M$8-$L$2))</f>
        <v>1.1055275982286354</v>
      </c>
    </row>
    <row r="4" spans="1:14" x14ac:dyDescent="0.2">
      <c r="A4" s="6">
        <v>41922</v>
      </c>
      <c r="B4" t="s">
        <v>9</v>
      </c>
      <c r="C4" t="s">
        <v>11</v>
      </c>
      <c r="D4">
        <v>1</v>
      </c>
      <c r="E4">
        <v>1.2190000000000001</v>
      </c>
      <c r="F4">
        <v>3.915</v>
      </c>
      <c r="G4">
        <v>-1.6</v>
      </c>
      <c r="H4" s="3">
        <v>4.0999999999999996</v>
      </c>
      <c r="I4" s="3">
        <v>3.65</v>
      </c>
      <c r="J4" s="2">
        <f>98-(H4-$E4)*(1/0.333)*6.895</f>
        <v>38.346861861861882</v>
      </c>
      <c r="K4" s="2">
        <f>98-(I4-$E4)*(1/0.333)*6.895</f>
        <v>47.664429429429433</v>
      </c>
      <c r="L4" s="5">
        <f>(((K4*1000)*(F4*10^-6))/(8.3144621*293.15))-(((J4*1000)*(F4*10^-6))/(8.3144621*293.15))</f>
        <v>1.4966155754247572E-5</v>
      </c>
      <c r="M4" s="4">
        <f t="shared" si="0"/>
        <v>372.22731660231625</v>
      </c>
      <c r="N4" s="4">
        <f t="shared" si="1"/>
        <v>22.6130652953618</v>
      </c>
    </row>
    <row r="5" spans="1:14" x14ac:dyDescent="0.2">
      <c r="A5" s="6">
        <v>41922</v>
      </c>
      <c r="B5" t="s">
        <v>9</v>
      </c>
      <c r="C5" t="s">
        <v>11</v>
      </c>
      <c r="D5">
        <v>1</v>
      </c>
      <c r="E5">
        <v>1.2190000000000001</v>
      </c>
      <c r="F5">
        <v>3.915</v>
      </c>
      <c r="G5">
        <v>-1.7</v>
      </c>
      <c r="H5" s="3">
        <v>4.0599999999999996</v>
      </c>
      <c r="I5" s="3">
        <v>3.1120000000000001</v>
      </c>
      <c r="J5" s="2">
        <f>98-(H5-$E5)*(1/0.333)*6.895</f>
        <v>39.175090090090109</v>
      </c>
      <c r="K5" s="2">
        <f>98-(I5-$E5)*(1/0.333)*6.895</f>
        <v>58.804099099099098</v>
      </c>
      <c r="L5" s="5">
        <f>(((K5*1000)*(F5*10^-6))/(8.3144621*293.15))-(((J5*1000)*(F5*10^-6))/(8.3144621*293.15))</f>
        <v>3.152870145561488E-5</v>
      </c>
      <c r="M5" s="4">
        <f t="shared" si="0"/>
        <v>784.15888030887947</v>
      </c>
      <c r="N5" s="4">
        <f t="shared" si="1"/>
        <v>47.638190933614908</v>
      </c>
    </row>
    <row r="6" spans="1:14" x14ac:dyDescent="0.2">
      <c r="A6" s="6">
        <v>41922</v>
      </c>
      <c r="B6" t="s">
        <v>9</v>
      </c>
      <c r="C6" t="s">
        <v>11</v>
      </c>
      <c r="D6">
        <v>1</v>
      </c>
      <c r="E6">
        <v>1.2190000000000001</v>
      </c>
      <c r="F6">
        <v>3.915</v>
      </c>
      <c r="G6">
        <v>-3</v>
      </c>
      <c r="H6" s="3">
        <v>4</v>
      </c>
      <c r="I6" s="3">
        <v>2.4750000000000001</v>
      </c>
      <c r="J6" s="2">
        <f>98-(H6-$E6)*(1/0.333)*6.895</f>
        <v>40.417432432432449</v>
      </c>
      <c r="K6" s="2">
        <f>98-(I6-$E6)*(1/0.333)*6.895</f>
        <v>71.993633633633635</v>
      </c>
      <c r="L6" s="5">
        <f>(((K6*1000)*(F6*10^-6))/(8.3144621*293.15))-(((J6*1000)*(F6*10^-6))/(8.3144621*293.15))</f>
        <v>5.0718638944950142E-5</v>
      </c>
      <c r="M6" s="4">
        <f t="shared" si="0"/>
        <v>1261.4370173745174</v>
      </c>
      <c r="N6" s="4">
        <f t="shared" si="1"/>
        <v>76.633165819703407</v>
      </c>
    </row>
    <row r="7" spans="1:14" x14ac:dyDescent="0.2">
      <c r="A7" s="6">
        <v>41922</v>
      </c>
      <c r="B7" t="s">
        <v>9</v>
      </c>
      <c r="C7" t="s">
        <v>11</v>
      </c>
      <c r="D7">
        <v>1</v>
      </c>
      <c r="E7">
        <v>1.2190000000000001</v>
      </c>
      <c r="F7">
        <v>3.915</v>
      </c>
      <c r="G7">
        <v>-3.1</v>
      </c>
      <c r="H7" s="3">
        <v>3.84</v>
      </c>
      <c r="I7" s="3">
        <v>2.2799999999999998</v>
      </c>
      <c r="J7" s="2">
        <f>98-(H7-$E7)*(1/0.333)*6.895</f>
        <v>43.730345345345363</v>
      </c>
      <c r="K7" s="2">
        <f>98-(I7-$E7)*(1/0.333)*6.895</f>
        <v>76.031246246246255</v>
      </c>
      <c r="L7" s="5">
        <f>(((K7*1000)*(F7*10^-6))/(8.3144621*293.15))-(((J7*1000)*(F7*10^-6))/(8.3144621*293.15))</f>
        <v>5.1882673281391619E-5</v>
      </c>
      <c r="M7" s="4">
        <f t="shared" si="0"/>
        <v>1290.3880308880307</v>
      </c>
      <c r="N7" s="4">
        <f t="shared" si="1"/>
        <v>78.391959790263357</v>
      </c>
    </row>
    <row r="8" spans="1:14" x14ac:dyDescent="0.2">
      <c r="A8" s="6">
        <v>41953</v>
      </c>
      <c r="B8" t="s">
        <v>9</v>
      </c>
      <c r="C8" t="s">
        <v>11</v>
      </c>
      <c r="D8">
        <v>1</v>
      </c>
      <c r="E8" s="3">
        <v>1.2</v>
      </c>
      <c r="F8">
        <v>3.915</v>
      </c>
      <c r="G8">
        <v>-4.7</v>
      </c>
      <c r="H8" s="3">
        <v>3.9</v>
      </c>
      <c r="I8" s="3">
        <v>1.91</v>
      </c>
      <c r="J8" s="2">
        <f>98-(H8-$E8)*(1/0.333)*6.895</f>
        <v>42.094594594594597</v>
      </c>
      <c r="K8" s="2">
        <f>98-(I8-$E8)*(1/0.333)*6.895</f>
        <v>83.298948948948947</v>
      </c>
      <c r="L8" s="5">
        <f>(((K8*1000)*(F8*10^-6))/(8.3144621*293.15))-(((J8*1000)*(F8*10^-6))/(8.3144621*293.15))</f>
        <v>6.618366655767265E-5</v>
      </c>
      <c r="M8" s="4">
        <f t="shared" si="0"/>
        <v>1646.0719111969111</v>
      </c>
      <c r="N8" s="4">
        <f t="shared" si="1"/>
        <v>100</v>
      </c>
    </row>
    <row r="9" spans="1:14" x14ac:dyDescent="0.2">
      <c r="J9" s="2"/>
      <c r="K9" s="2"/>
      <c r="L9" s="5"/>
      <c r="M9" s="4"/>
      <c r="N9" s="4"/>
    </row>
    <row r="10" spans="1:14" x14ac:dyDescent="0.2">
      <c r="J10" s="2"/>
      <c r="K10" s="2"/>
    </row>
    <row r="11" spans="1:14" x14ac:dyDescent="0.2">
      <c r="J11" s="2"/>
      <c r="K11" s="2"/>
    </row>
  </sheetData>
  <phoneticPr fontId="2" type="noConversion"/>
  <pageMargins left="0.75" right="0.75" top="1" bottom="1" header="0.49212598499999999" footer="0.49212598499999999"/>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sqref="A1:I15"/>
    </sheetView>
  </sheetViews>
  <sheetFormatPr defaultRowHeight="12.75" x14ac:dyDescent="0.2"/>
  <sheetData>
    <row r="1" spans="1:2" x14ac:dyDescent="0.2">
      <c r="A1" s="1" t="s">
        <v>14</v>
      </c>
    </row>
    <row r="2" spans="1:2" x14ac:dyDescent="0.2">
      <c r="A2" t="s">
        <v>2</v>
      </c>
      <c r="B2" t="s">
        <v>17</v>
      </c>
    </row>
    <row r="3" spans="1:2" x14ac:dyDescent="0.2">
      <c r="A3" t="s">
        <v>10</v>
      </c>
      <c r="B3" t="s">
        <v>28</v>
      </c>
    </row>
    <row r="4" spans="1:2" x14ac:dyDescent="0.2">
      <c r="A4" t="s">
        <v>12</v>
      </c>
      <c r="B4" t="s">
        <v>15</v>
      </c>
    </row>
    <row r="5" spans="1:2" x14ac:dyDescent="0.2">
      <c r="A5" t="s">
        <v>3</v>
      </c>
      <c r="B5" t="s">
        <v>16</v>
      </c>
    </row>
    <row r="6" spans="1:2" x14ac:dyDescent="0.2">
      <c r="A6" t="s">
        <v>4</v>
      </c>
      <c r="B6" t="s">
        <v>18</v>
      </c>
    </row>
    <row r="7" spans="1:2" x14ac:dyDescent="0.2">
      <c r="A7" t="s">
        <v>5</v>
      </c>
      <c r="B7" t="s">
        <v>20</v>
      </c>
    </row>
    <row r="8" spans="1:2" x14ac:dyDescent="0.2">
      <c r="A8" t="s">
        <v>6</v>
      </c>
      <c r="B8" t="s">
        <v>21</v>
      </c>
    </row>
    <row r="9" spans="1:2" x14ac:dyDescent="0.2">
      <c r="A9" t="s">
        <v>7</v>
      </c>
      <c r="B9" t="s">
        <v>19</v>
      </c>
    </row>
    <row r="10" spans="1:2" x14ac:dyDescent="0.2">
      <c r="A10" t="s">
        <v>8</v>
      </c>
      <c r="B10" t="s">
        <v>22</v>
      </c>
    </row>
    <row r="11" spans="1:2" x14ac:dyDescent="0.2">
      <c r="A11" t="s">
        <v>13</v>
      </c>
      <c r="B11" t="s">
        <v>23</v>
      </c>
    </row>
    <row r="13" spans="1:2" x14ac:dyDescent="0.2">
      <c r="A13" t="s">
        <v>24</v>
      </c>
    </row>
    <row r="14" spans="1:2" x14ac:dyDescent="0.2">
      <c r="A14" t="s">
        <v>25</v>
      </c>
    </row>
    <row r="15" spans="1:2" x14ac:dyDescent="0.2">
      <c r="A15"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casa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dc:creator>
  <cp:lastModifiedBy>de Lima Bittencourt, Paulo</cp:lastModifiedBy>
  <dcterms:created xsi:type="dcterms:W3CDTF">2015-01-20T20:31:44Z</dcterms:created>
  <dcterms:modified xsi:type="dcterms:W3CDTF">2018-07-27T18:26:17Z</dcterms:modified>
</cp:coreProperties>
</file>